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6\Testületi ülések\1 Február\Előterjesztések\Előterjesztés II_5 mellékletei\"/>
    </mc:Choice>
  </mc:AlternateContent>
  <xr:revisionPtr revIDLastSave="0" documentId="8_{608AFBA5-92EA-4343-BC5E-2C212C493E0E}" xr6:coauthVersionLast="47" xr6:coauthVersionMax="47" xr10:uidLastSave="{00000000-0000-0000-0000-000000000000}"/>
  <bookViews>
    <workbookView xWindow="-120" yWindow="-120" windowWidth="29040" windowHeight="15840" xr2:uid="{643E3E63-B2B2-4EC1-834E-8BDFBD74ABCF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Munka1!$A$1:$K$54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G12" i="1" s="1"/>
  <c r="E52" i="1"/>
  <c r="E51" i="1"/>
  <c r="G51" i="1" s="1"/>
  <c r="E49" i="1"/>
  <c r="M49" i="1" s="1"/>
  <c r="E46" i="1"/>
  <c r="E43" i="1"/>
  <c r="M43" i="1" s="1"/>
  <c r="E42" i="1"/>
  <c r="G42" i="1" s="1"/>
  <c r="E39" i="1"/>
  <c r="M39" i="1" s="1"/>
  <c r="E38" i="1"/>
  <c r="M38" i="1" s="1"/>
  <c r="E37" i="1"/>
  <c r="G37" i="1" s="1"/>
  <c r="E36" i="1"/>
  <c r="M36" i="1" s="1"/>
  <c r="E35" i="1"/>
  <c r="M35" i="1" s="1"/>
  <c r="E34" i="1"/>
  <c r="M34" i="1" s="1"/>
  <c r="E32" i="1"/>
  <c r="M32" i="1" s="1"/>
  <c r="E31" i="1"/>
  <c r="G31" i="1" s="1"/>
  <c r="E27" i="1"/>
  <c r="M27" i="1" s="1"/>
  <c r="E26" i="1"/>
  <c r="M26" i="1" s="1"/>
  <c r="E25" i="1"/>
  <c r="E24" i="1"/>
  <c r="M24" i="1" s="1"/>
  <c r="E23" i="1"/>
  <c r="M23" i="1" s="1"/>
  <c r="E22" i="1"/>
  <c r="G22" i="1" s="1"/>
  <c r="K28" i="1"/>
  <c r="M21" i="1"/>
  <c r="M22" i="1"/>
  <c r="M25" i="1"/>
  <c r="M29" i="1"/>
  <c r="M30" i="1"/>
  <c r="M33" i="1"/>
  <c r="M40" i="1"/>
  <c r="M41" i="1"/>
  <c r="M44" i="1"/>
  <c r="M45" i="1"/>
  <c r="M46" i="1"/>
  <c r="M47" i="1"/>
  <c r="M50" i="1"/>
  <c r="M51" i="1"/>
  <c r="M53" i="1"/>
  <c r="M13" i="1"/>
  <c r="M14" i="1"/>
  <c r="M15" i="1"/>
  <c r="M16" i="1"/>
  <c r="M17" i="1"/>
  <c r="M18" i="1"/>
  <c r="M19" i="1"/>
  <c r="K54" i="1"/>
  <c r="K52" i="1"/>
  <c r="K48" i="1"/>
  <c r="K20" i="1"/>
  <c r="H30" i="1"/>
  <c r="G13" i="1"/>
  <c r="G14" i="1"/>
  <c r="G15" i="1"/>
  <c r="G16" i="1"/>
  <c r="G17" i="1"/>
  <c r="G18" i="1"/>
  <c r="G19" i="1"/>
  <c r="G21" i="1"/>
  <c r="G24" i="1"/>
  <c r="G25" i="1"/>
  <c r="G29" i="1"/>
  <c r="G30" i="1"/>
  <c r="G32" i="1"/>
  <c r="G33" i="1"/>
  <c r="G34" i="1"/>
  <c r="G36" i="1"/>
  <c r="G40" i="1"/>
  <c r="G41" i="1"/>
  <c r="G44" i="1"/>
  <c r="G45" i="1"/>
  <c r="G46" i="1"/>
  <c r="G47" i="1"/>
  <c r="G49" i="1"/>
  <c r="G50" i="1"/>
  <c r="G53" i="1"/>
  <c r="F55" i="1"/>
  <c r="F54" i="1"/>
  <c r="F52" i="1"/>
  <c r="F48" i="1"/>
  <c r="F28" i="1"/>
  <c r="F20" i="1"/>
  <c r="G52" i="1"/>
  <c r="E54" i="1"/>
  <c r="M54" i="1" s="1"/>
  <c r="G7" i="2"/>
  <c r="H7" i="2"/>
  <c r="K7" i="2"/>
  <c r="G8" i="2"/>
  <c r="H8" i="2"/>
  <c r="K8" i="2"/>
  <c r="G9" i="2"/>
  <c r="H9" i="2"/>
  <c r="K9" i="2"/>
  <c r="G10" i="2"/>
  <c r="H10" i="2"/>
  <c r="K10" i="2"/>
  <c r="G11" i="2"/>
  <c r="H11" i="2"/>
  <c r="K11" i="2"/>
  <c r="G12" i="2"/>
  <c r="H12" i="2"/>
  <c r="K12" i="2"/>
  <c r="G13" i="2"/>
  <c r="H13" i="2"/>
  <c r="K13" i="2"/>
  <c r="G14" i="2"/>
  <c r="H14" i="2"/>
  <c r="K14" i="2"/>
  <c r="G15" i="2"/>
  <c r="H15" i="2"/>
  <c r="K15" i="2"/>
  <c r="G16" i="2"/>
  <c r="H16" i="2"/>
  <c r="K16" i="2"/>
  <c r="G17" i="2"/>
  <c r="H17" i="2"/>
  <c r="K17" i="2"/>
  <c r="G18" i="2"/>
  <c r="H18" i="2"/>
  <c r="K18" i="2"/>
  <c r="G19" i="2"/>
  <c r="H19" i="2"/>
  <c r="K19" i="2"/>
  <c r="G20" i="2"/>
  <c r="H20" i="2"/>
  <c r="K20" i="2"/>
  <c r="G21" i="2"/>
  <c r="H21" i="2"/>
  <c r="K21" i="2"/>
  <c r="G22" i="2"/>
  <c r="H22" i="2"/>
  <c r="K22" i="2"/>
  <c r="G23" i="2"/>
  <c r="H23" i="2"/>
  <c r="K23" i="2"/>
  <c r="G24" i="2"/>
  <c r="H24" i="2"/>
  <c r="K24" i="2"/>
  <c r="G25" i="2"/>
  <c r="H25" i="2"/>
  <c r="K25" i="2"/>
  <c r="G26" i="2"/>
  <c r="H26" i="2"/>
  <c r="K2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G6" i="2"/>
  <c r="H6" i="2"/>
  <c r="K6" i="2"/>
  <c r="J6" i="2"/>
  <c r="G5" i="2"/>
  <c r="G43" i="1" l="1"/>
  <c r="M37" i="1"/>
  <c r="G35" i="1"/>
  <c r="G23" i="1"/>
  <c r="M12" i="1"/>
  <c r="E20" i="1"/>
  <c r="G20" i="1" s="1"/>
  <c r="M42" i="1"/>
  <c r="G39" i="1"/>
  <c r="G38" i="1"/>
  <c r="E48" i="1"/>
  <c r="G48" i="1" s="1"/>
  <c r="H39" i="1"/>
  <c r="M31" i="1"/>
  <c r="G27" i="1"/>
  <c r="G26" i="1"/>
  <c r="E28" i="1"/>
  <c r="G28" i="1" s="1"/>
  <c r="G54" i="1"/>
  <c r="M52" i="1"/>
  <c r="K55" i="1"/>
  <c r="M20" i="1"/>
  <c r="M48" i="1" l="1"/>
  <c r="G55" i="1"/>
  <c r="E55" i="1"/>
  <c r="G56" i="1" s="1"/>
  <c r="M28" i="1"/>
</calcChain>
</file>

<file path=xl/sharedStrings.xml><?xml version="1.0" encoding="utf-8"?>
<sst xmlns="http://schemas.openxmlformats.org/spreadsheetml/2006/main" count="106" uniqueCount="100">
  <si>
    <t>Költségvetési törvény mellékletei szerinti jogcim száma és megnevezése</t>
  </si>
  <si>
    <t>mutató</t>
  </si>
  <si>
    <t>3.</t>
  </si>
  <si>
    <t>Megnevezés</t>
  </si>
  <si>
    <t>1-2.nev.év 8 megh.</t>
  </si>
  <si>
    <t>adatok Ft-ban</t>
  </si>
  <si>
    <t xml:space="preserve">Település-üzemeltetéshez kapcsolódó feladatellátás </t>
  </si>
  <si>
    <t>Óvodaműködtetési támogatás</t>
  </si>
  <si>
    <t>Intézmény-üzemeltetési támogatás</t>
  </si>
  <si>
    <t>16. melléklet</t>
  </si>
  <si>
    <t>2. melléklet</t>
  </si>
  <si>
    <t xml:space="preserve">Egyéb önkormányzati feladatok támogatása </t>
  </si>
  <si>
    <t>fajlagos összeg</t>
  </si>
  <si>
    <t>Család- és gyermekjóléti szolgálat</t>
  </si>
  <si>
    <t>Család- és gyermekjóléti központ</t>
  </si>
  <si>
    <t>A települési önkormányzatok által biztosított egyes szakosított ellátások, valamint a gyermekek átmeneti gondozásával kapcsolatos feladatok támogatása</t>
  </si>
  <si>
    <t>Bölcsőde, mini bölcsőde támogatása</t>
  </si>
  <si>
    <t>Bölcsődei üzemeltetési támogatás</t>
  </si>
  <si>
    <t>1.1.1.1.</t>
  </si>
  <si>
    <t xml:space="preserve">Önkormányzati hivatal működésének támogatása </t>
  </si>
  <si>
    <t xml:space="preserve">Zöldterület-gazdálkodás támogatása </t>
  </si>
  <si>
    <t>1.1.1.2.</t>
  </si>
  <si>
    <t>Köztemető támogatása</t>
  </si>
  <si>
    <t>1.1.1.4.</t>
  </si>
  <si>
    <t>1.1.1.5.</t>
  </si>
  <si>
    <t>Közutak támogatása</t>
  </si>
  <si>
    <t>1.1.1.6.</t>
  </si>
  <si>
    <t>1.1.1.7.</t>
  </si>
  <si>
    <t>Lakott külterülettel kapcsolatos feladatok támogatása</t>
  </si>
  <si>
    <t>1.1.</t>
  </si>
  <si>
    <t>A települési önkormányzatok működésének általános támogatása</t>
  </si>
  <si>
    <t>A települési önkormányzatok  általános műkődésének és ágazati feladatainak támogatása</t>
  </si>
  <si>
    <t>1.2.1.</t>
  </si>
  <si>
    <t>1.2.1.1.</t>
  </si>
  <si>
    <t>Óvodaműködtetési támogatás- óvoda napi nyitvatartási ideje eléri a nyolc órát</t>
  </si>
  <si>
    <t>1.2.2.1.</t>
  </si>
  <si>
    <t>1.2.5.1.1.</t>
  </si>
  <si>
    <t>Pedagógus szakképzettséggel nem rendelkező segítők átlagbér alapú támogatása</t>
  </si>
  <si>
    <t>Pedagógusok átlagbér alapú támogatása</t>
  </si>
  <si>
    <t>1.2.5.1.2.</t>
  </si>
  <si>
    <t>Pedagógus szakképzettséggel rendelkező segítők átlagbér alapú támogatása</t>
  </si>
  <si>
    <t>1.2.</t>
  </si>
  <si>
    <t>A települési önkormányzatok egyes köznevelési feladatainak támogatása</t>
  </si>
  <si>
    <t>1.3.2.1.</t>
  </si>
  <si>
    <t>1.3.2.3.1.</t>
  </si>
  <si>
    <t>Szociális étkezés -önálló feladatellátás</t>
  </si>
  <si>
    <t>1.3.2.4.1.</t>
  </si>
  <si>
    <t>Szociális segítés</t>
  </si>
  <si>
    <t>1.3.2.4.2.</t>
  </si>
  <si>
    <t>Személyi gondozás -önálló feladatellátás</t>
  </si>
  <si>
    <t>1.3.2.6.1.</t>
  </si>
  <si>
    <t>Időskorúak nappali intézményi ellátása -önálló feladatellátás</t>
  </si>
  <si>
    <t>1.3.2.11.1.</t>
  </si>
  <si>
    <t>Hajléktalanok nappali intézményi ellátása -önálló feladatellátás</t>
  </si>
  <si>
    <t>1.3.2.11.3.</t>
  </si>
  <si>
    <t>Hajléktalanok nappali intézményi ellátása -a szociál- és nyugdíjpolitikáért felelős miniszter által kijelölt intézmény</t>
  </si>
  <si>
    <t>1.3.2.13.3.</t>
  </si>
  <si>
    <t>Hajléktalanok éjjeli menedékhelye -önálló feladatellátás</t>
  </si>
  <si>
    <t>1.3.2.13.4.</t>
  </si>
  <si>
    <t>Hajléktalanok éjjeli menedékhelye időszakos férőhely -önálló feladatellátás</t>
  </si>
  <si>
    <t>1.3.3.1.1.</t>
  </si>
  <si>
    <t>1.3.3.</t>
  </si>
  <si>
    <t>Bölcsődei bértámogatás</t>
  </si>
  <si>
    <t>Felsőfokú végzettségű kisgyermeknevelők, szaktanácsadók bértámogatása</t>
  </si>
  <si>
    <t>1.3.3.1.2.</t>
  </si>
  <si>
    <t>Bölcsődei dajkák, középfokú végzettségű kisgyermeknevelők, szaktanácsadók bértámogatása</t>
  </si>
  <si>
    <t>1.3.3.2.</t>
  </si>
  <si>
    <t>1.3.4.</t>
  </si>
  <si>
    <t>1.3.4.1.</t>
  </si>
  <si>
    <t>Bértámogatás</t>
  </si>
  <si>
    <t>1.3.4.2.</t>
  </si>
  <si>
    <t>1.4.1.1.</t>
  </si>
  <si>
    <t>Intézményi gyermekétkeztetés -bértámogatás</t>
  </si>
  <si>
    <t>1.4.1.2.</t>
  </si>
  <si>
    <t>Intézményi gyermekétkeztetés üzemeltetési támogatása</t>
  </si>
  <si>
    <t>1.4.2.</t>
  </si>
  <si>
    <t>Szünidei étkeztetés támogatása</t>
  </si>
  <si>
    <t>1.4.</t>
  </si>
  <si>
    <t>A települési önkormányzatok gyermekétkeztetési feladatainak támogatása</t>
  </si>
  <si>
    <t>1.3.</t>
  </si>
  <si>
    <t>A települési önkormányzatok szociális és gyermekjóléti feladatainak támogatása</t>
  </si>
  <si>
    <t>1.5.2.</t>
  </si>
  <si>
    <t>A települési önkormányzatok kulturális feladatainak támogatása</t>
  </si>
  <si>
    <t>1.5.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</si>
  <si>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</si>
  <si>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</si>
  <si>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Települési önkormányzatok egyes kulturális feladatainak támogatása</t>
  </si>
  <si>
    <t>évi összeg Ft</t>
  </si>
  <si>
    <t>1.1.1.3.1.</t>
  </si>
  <si>
    <t>Közvilágítás alaptámogatása</t>
  </si>
  <si>
    <t>1.2.3.1.1.1.</t>
  </si>
  <si>
    <t>1.2.3.1.1.2.</t>
  </si>
  <si>
    <t>1.3.2.2.1.</t>
  </si>
  <si>
    <t>1.3.2.2.2.</t>
  </si>
  <si>
    <t>Család- és gyermekjóléti központ -óvodai és iskolai szociális segítő tevékenység támogatása</t>
  </si>
  <si>
    <t>5.</t>
  </si>
  <si>
    <t>Komárom Város Önkormányzata  2026. évi központi támogatása:</t>
  </si>
  <si>
    <t xml:space="preserve"> a települési önkormányzatok 2026. évi általános működésének és ágazati feladatainak támogatása</t>
  </si>
  <si>
    <t>2026. évi terv</t>
  </si>
  <si>
    <t>2026. évi módosított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</si>
</sst>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1" xfId="0" applyBorder="1"/>
    <xf numFmtId="0" fontId="0" fillId="0" borderId="2" xfId="0" applyBorder="1"/>
    <xf numFmtId="3" fontId="0" fillId="0" borderId="3" xfId="0" applyNumberFormat="1" applyBorder="1"/>
    <xf numFmtId="2" fontId="0" fillId="0" borderId="0" xfId="0" applyNumberFormat="1"/>
    <xf numFmtId="3" fontId="0" fillId="0" borderId="1" xfId="0" applyNumberFormat="1" applyBorder="1"/>
    <xf numFmtId="0" fontId="6" fillId="0" borderId="1" xfId="0" applyFont="1" applyBorder="1"/>
    <xf numFmtId="3" fontId="0" fillId="0" borderId="4" xfId="0" applyNumberFormat="1" applyBorder="1"/>
    <xf numFmtId="3" fontId="0" fillId="0" borderId="5" xfId="0" applyNumberFormat="1" applyBorder="1"/>
    <xf numFmtId="0" fontId="6" fillId="0" borderId="5" xfId="0" applyFont="1" applyBorder="1"/>
    <xf numFmtId="3" fontId="0" fillId="0" borderId="6" xfId="0" applyNumberFormat="1" applyBorder="1"/>
    <xf numFmtId="3" fontId="2" fillId="0" borderId="7" xfId="0" applyNumberFormat="1" applyFont="1" applyBorder="1"/>
    <xf numFmtId="3" fontId="0" fillId="0" borderId="8" xfId="0" applyNumberFormat="1" applyBorder="1"/>
    <xf numFmtId="3" fontId="0" fillId="0" borderId="9" xfId="0" applyNumberFormat="1" applyBorder="1"/>
    <xf numFmtId="0" fontId="0" fillId="0" borderId="10" xfId="0" applyBorder="1"/>
    <xf numFmtId="0" fontId="6" fillId="0" borderId="10" xfId="0" applyFont="1" applyBorder="1"/>
    <xf numFmtId="0" fontId="0" fillId="0" borderId="11" xfId="0" applyBorder="1"/>
    <xf numFmtId="0" fontId="1" fillId="0" borderId="0" xfId="0" applyFont="1" applyAlignment="1">
      <alignment horizontal="right"/>
    </xf>
    <xf numFmtId="0" fontId="3" fillId="0" borderId="12" xfId="0" applyFont="1" applyBorder="1" applyAlignment="1">
      <alignment vertical="center"/>
    </xf>
    <xf numFmtId="0" fontId="1" fillId="0" borderId="0" xfId="0" applyFont="1"/>
    <xf numFmtId="0" fontId="0" fillId="0" borderId="0" xfId="0" applyAlignment="1">
      <alignment horizontal="right"/>
    </xf>
    <xf numFmtId="2" fontId="0" fillId="0" borderId="13" xfId="0" applyNumberFormat="1" applyBorder="1"/>
    <xf numFmtId="2" fontId="0" fillId="0" borderId="4" xfId="0" applyNumberFormat="1" applyBorder="1"/>
    <xf numFmtId="0" fontId="6" fillId="0" borderId="14" xfId="0" applyFont="1" applyBorder="1"/>
    <xf numFmtId="2" fontId="0" fillId="0" borderId="1" xfId="0" applyNumberFormat="1" applyBorder="1"/>
    <xf numFmtId="0" fontId="0" fillId="0" borderId="15" xfId="0" applyBorder="1" applyAlignment="1">
      <alignment horizontal="left" wrapText="1"/>
    </xf>
    <xf numFmtId="3" fontId="0" fillId="0" borderId="0" xfId="0" applyNumberFormat="1"/>
    <xf numFmtId="0" fontId="0" fillId="0" borderId="13" xfId="0" applyBorder="1"/>
    <xf numFmtId="0" fontId="6" fillId="0" borderId="1" xfId="0" applyFont="1" applyBorder="1" applyAlignment="1">
      <alignment wrapText="1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6" fillId="0" borderId="11" xfId="0" applyFont="1" applyBorder="1"/>
    <xf numFmtId="0" fontId="6" fillId="0" borderId="2" xfId="0" applyFont="1" applyBorder="1" applyAlignment="1">
      <alignment wrapText="1"/>
    </xf>
    <xf numFmtId="3" fontId="0" fillId="0" borderId="19" xfId="0" applyNumberFormat="1" applyBorder="1"/>
    <xf numFmtId="3" fontId="0" fillId="2" borderId="3" xfId="0" applyNumberFormat="1" applyFill="1" applyBorder="1"/>
    <xf numFmtId="2" fontId="0" fillId="2" borderId="2" xfId="0" applyNumberFormat="1" applyFill="1" applyBorder="1"/>
    <xf numFmtId="3" fontId="0" fillId="2" borderId="2" xfId="0" applyNumberFormat="1" applyFill="1" applyBorder="1"/>
    <xf numFmtId="0" fontId="6" fillId="2" borderId="10" xfId="0" applyFont="1" applyFill="1" applyBorder="1"/>
    <xf numFmtId="3" fontId="0" fillId="0" borderId="20" xfId="0" applyNumberFormat="1" applyBorder="1"/>
    <xf numFmtId="3" fontId="0" fillId="0" borderId="2" xfId="0" applyNumberFormat="1" applyBorder="1"/>
    <xf numFmtId="3" fontId="0" fillId="0" borderId="21" xfId="0" applyNumberFormat="1" applyBorder="1"/>
    <xf numFmtId="0" fontId="5" fillId="0" borderId="9" xfId="0" applyFont="1" applyBorder="1" applyAlignment="1">
      <alignment vertical="center"/>
    </xf>
    <xf numFmtId="0" fontId="2" fillId="0" borderId="22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0" fillId="0" borderId="5" xfId="0" applyBorder="1"/>
    <xf numFmtId="0" fontId="7" fillId="0" borderId="5" xfId="0" applyFont="1" applyBorder="1" applyAlignment="1">
      <alignment horizontal="left" vertical="center"/>
    </xf>
    <xf numFmtId="49" fontId="2" fillId="0" borderId="23" xfId="0" applyNumberFormat="1" applyFont="1" applyBorder="1"/>
    <xf numFmtId="0" fontId="2" fillId="0" borderId="9" xfId="0" applyFont="1" applyBorder="1"/>
    <xf numFmtId="3" fontId="2" fillId="0" borderId="12" xfId="0" applyNumberFormat="1" applyFont="1" applyBorder="1"/>
    <xf numFmtId="0" fontId="6" fillId="0" borderId="2" xfId="0" applyFont="1" applyBorder="1"/>
    <xf numFmtId="2" fontId="0" fillId="0" borderId="20" xfId="0" applyNumberFormat="1" applyBorder="1"/>
    <xf numFmtId="49" fontId="6" fillId="0" borderId="11" xfId="0" applyNumberFormat="1" applyFont="1" applyBorder="1"/>
    <xf numFmtId="3" fontId="0" fillId="2" borderId="21" xfId="0" applyNumberFormat="1" applyFill="1" applyBorder="1"/>
    <xf numFmtId="49" fontId="6" fillId="0" borderId="24" xfId="0" applyNumberFormat="1" applyFont="1" applyBorder="1"/>
    <xf numFmtId="3" fontId="0" fillId="2" borderId="5" xfId="0" applyNumberFormat="1" applyFill="1" applyBorder="1"/>
    <xf numFmtId="49" fontId="2" fillId="0" borderId="22" xfId="0" applyNumberFormat="1" applyFont="1" applyBorder="1"/>
    <xf numFmtId="0" fontId="2" fillId="0" borderId="19" xfId="0" applyFont="1" applyBorder="1"/>
    <xf numFmtId="3" fontId="2" fillId="2" borderId="19" xfId="0" applyNumberFormat="1" applyFont="1" applyFill="1" applyBorder="1"/>
    <xf numFmtId="3" fontId="6" fillId="0" borderId="21" xfId="0" applyNumberFormat="1" applyFont="1" applyBorder="1"/>
    <xf numFmtId="0" fontId="2" fillId="0" borderId="19" xfId="0" applyFont="1" applyBorder="1" applyAlignment="1">
      <alignment horizontal="left"/>
    </xf>
    <xf numFmtId="49" fontId="6" fillId="0" borderId="25" xfId="0" applyNumberFormat="1" applyFont="1" applyBorder="1"/>
    <xf numFmtId="0" fontId="0" fillId="0" borderId="6" xfId="0" applyBorder="1"/>
    <xf numFmtId="49" fontId="6" fillId="0" borderId="10" xfId="0" applyNumberFormat="1" applyFont="1" applyBorder="1"/>
    <xf numFmtId="0" fontId="6" fillId="0" borderId="1" xfId="0" applyFont="1" applyBorder="1" applyAlignment="1">
      <alignment horizontal="left"/>
    </xf>
    <xf numFmtId="2" fontId="0" fillId="0" borderId="2" xfId="0" applyNumberFormat="1" applyBorder="1"/>
    <xf numFmtId="0" fontId="2" fillId="0" borderId="8" xfId="0" applyFont="1" applyBorder="1"/>
    <xf numFmtId="0" fontId="6" fillId="0" borderId="0" xfId="0" applyFont="1" applyAlignment="1">
      <alignment horizontal="right"/>
    </xf>
    <xf numFmtId="4" fontId="0" fillId="2" borderId="5" xfId="0" applyNumberFormat="1" applyFill="1" applyBorder="1"/>
    <xf numFmtId="3" fontId="2" fillId="0" borderId="0" xfId="0" applyNumberFormat="1" applyFont="1"/>
    <xf numFmtId="0" fontId="0" fillId="0" borderId="4" xfId="0" applyBorder="1"/>
    <xf numFmtId="0" fontId="0" fillId="0" borderId="3" xfId="0" applyBorder="1"/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2" fillId="0" borderId="14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6A1F7-4544-4A7E-9853-EF536F07ED3B}">
  <sheetPr>
    <pageSetUpPr fitToPage="1"/>
  </sheetPr>
  <dimension ref="A2:N56"/>
  <sheetViews>
    <sheetView tabSelected="1" topLeftCell="A3" zoomScaleNormal="100" zoomScaleSheetLayoutView="100" workbookViewId="0">
      <selection activeCell="E12" sqref="E12"/>
    </sheetView>
  </sheetViews>
  <sheetFormatPr defaultRowHeight="12.75" x14ac:dyDescent="0.2"/>
  <cols>
    <col min="1" max="1" width="15" customWidth="1"/>
    <col min="2" max="2" width="82.42578125" customWidth="1"/>
    <col min="3" max="3" width="10.140625" customWidth="1"/>
    <col min="4" max="4" width="13.140625" customWidth="1"/>
    <col min="5" max="5" width="20.140625" customWidth="1"/>
    <col min="6" max="6" width="14.85546875" hidden="1" customWidth="1"/>
    <col min="7" max="7" width="11.140625" hidden="1" customWidth="1"/>
    <col min="8" max="8" width="12" hidden="1" customWidth="1"/>
    <col min="9" max="9" width="12.42578125" hidden="1" customWidth="1"/>
    <col min="10" max="10" width="13.5703125" hidden="1" customWidth="1"/>
    <col min="11" max="11" width="17.7109375" hidden="1" customWidth="1"/>
    <col min="12" max="12" width="0" hidden="1" customWidth="1"/>
    <col min="13" max="13" width="10.140625" hidden="1" customWidth="1"/>
    <col min="14" max="14" width="0" hidden="1" customWidth="1"/>
  </cols>
  <sheetData>
    <row r="2" spans="1:13" x14ac:dyDescent="0.2">
      <c r="E2" s="17" t="s">
        <v>9</v>
      </c>
      <c r="F2" s="19"/>
      <c r="G2" s="19"/>
      <c r="H2" s="19"/>
      <c r="K2" s="17" t="s">
        <v>9</v>
      </c>
    </row>
    <row r="3" spans="1:13" ht="25.5" customHeight="1" x14ac:dyDescent="0.2">
      <c r="A3" s="72"/>
      <c r="B3" s="73"/>
      <c r="C3" s="73"/>
      <c r="D3" s="73"/>
      <c r="E3" s="73"/>
      <c r="F3" s="67"/>
      <c r="G3" s="67"/>
      <c r="H3" s="67"/>
    </row>
    <row r="4" spans="1:13" ht="12.75" customHeight="1" x14ac:dyDescent="0.2">
      <c r="A4" s="76" t="s">
        <v>96</v>
      </c>
      <c r="B4" s="76"/>
      <c r="C4" s="76"/>
      <c r="D4" s="76"/>
      <c r="E4" s="76"/>
      <c r="F4" s="76"/>
      <c r="G4" s="76"/>
      <c r="H4" s="76"/>
      <c r="I4" s="76"/>
      <c r="J4" s="76"/>
      <c r="K4" s="76"/>
    </row>
    <row r="5" spans="1:13" ht="15.75" customHeight="1" x14ac:dyDescent="0.2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</row>
    <row r="6" spans="1:13" ht="15.75" customHeight="1" x14ac:dyDescent="0.2">
      <c r="A6" s="76" t="s">
        <v>97</v>
      </c>
      <c r="B6" s="76"/>
      <c r="C6" s="76"/>
      <c r="D6" s="76"/>
      <c r="E6" s="76"/>
      <c r="F6" s="76"/>
      <c r="G6" s="76"/>
      <c r="H6" s="76"/>
      <c r="I6" s="76"/>
      <c r="J6" s="76"/>
      <c r="K6" s="76"/>
    </row>
    <row r="8" spans="1:13" ht="13.5" thickBot="1" x14ac:dyDescent="0.25">
      <c r="E8" s="20" t="s">
        <v>5</v>
      </c>
      <c r="K8" s="20" t="s">
        <v>5</v>
      </c>
    </row>
    <row r="9" spans="1:13" ht="13.5" customHeight="1" thickBot="1" x14ac:dyDescent="0.25">
      <c r="A9" s="77" t="s">
        <v>0</v>
      </c>
      <c r="B9" s="78"/>
      <c r="C9" s="74" t="s">
        <v>98</v>
      </c>
      <c r="D9" s="74"/>
      <c r="E9" s="75"/>
      <c r="I9" s="74" t="s">
        <v>99</v>
      </c>
      <c r="J9" s="74"/>
      <c r="K9" s="75"/>
    </row>
    <row r="10" spans="1:13" ht="13.5" thickBot="1" x14ac:dyDescent="0.25">
      <c r="A10" s="77"/>
      <c r="B10" s="79"/>
      <c r="C10" s="29" t="s">
        <v>1</v>
      </c>
      <c r="D10" s="30" t="s">
        <v>12</v>
      </c>
      <c r="E10" s="31" t="s">
        <v>87</v>
      </c>
      <c r="I10" s="29" t="s">
        <v>1</v>
      </c>
      <c r="J10" s="30" t="s">
        <v>12</v>
      </c>
      <c r="K10" s="31" t="s">
        <v>87</v>
      </c>
    </row>
    <row r="11" spans="1:13" ht="20.25" customHeight="1" thickBot="1" x14ac:dyDescent="0.25">
      <c r="A11" s="43" t="s">
        <v>10</v>
      </c>
      <c r="B11" s="44" t="s">
        <v>31</v>
      </c>
      <c r="C11" s="42"/>
      <c r="D11" s="42"/>
      <c r="E11" s="18"/>
      <c r="I11" s="42"/>
      <c r="J11" s="42"/>
      <c r="K11" s="18"/>
    </row>
    <row r="12" spans="1:13" x14ac:dyDescent="0.2">
      <c r="A12" s="15" t="s">
        <v>18</v>
      </c>
      <c r="B12" s="23" t="s">
        <v>19</v>
      </c>
      <c r="C12" s="70">
        <v>40.07</v>
      </c>
      <c r="D12" s="5">
        <v>9761000</v>
      </c>
      <c r="E12" s="3">
        <f t="shared" ref="E12" si="0">+C12*D12</f>
        <v>391123270</v>
      </c>
      <c r="F12" s="26">
        <v>269320100</v>
      </c>
      <c r="G12" s="26">
        <f t="shared" ref="G12:G54" si="1">+E12-F12</f>
        <v>121803170</v>
      </c>
      <c r="I12" s="70"/>
      <c r="J12" s="5">
        <v>7526500</v>
      </c>
      <c r="K12" s="3"/>
      <c r="M12" s="26">
        <f>+K12-E12</f>
        <v>-391123270</v>
      </c>
    </row>
    <row r="13" spans="1:13" x14ac:dyDescent="0.2">
      <c r="A13" s="38"/>
      <c r="B13" s="9" t="s">
        <v>6</v>
      </c>
      <c r="C13" s="27"/>
      <c r="D13" s="8"/>
      <c r="E13" s="3"/>
      <c r="F13" s="26"/>
      <c r="G13" s="26">
        <f t="shared" si="1"/>
        <v>0</v>
      </c>
      <c r="I13" s="27"/>
      <c r="J13" s="8"/>
      <c r="K13" s="3"/>
      <c r="M13" s="26">
        <f t="shared" ref="M13:M54" si="2">+K13-E13</f>
        <v>0</v>
      </c>
    </row>
    <row r="14" spans="1:13" x14ac:dyDescent="0.2">
      <c r="A14" s="14" t="s">
        <v>21</v>
      </c>
      <c r="B14" s="1" t="s">
        <v>20</v>
      </c>
      <c r="C14" s="7"/>
      <c r="D14" s="5">
        <v>26000</v>
      </c>
      <c r="E14" s="3">
        <v>44545800</v>
      </c>
      <c r="F14" s="26">
        <v>44402800</v>
      </c>
      <c r="G14" s="26">
        <f t="shared" si="1"/>
        <v>143000</v>
      </c>
      <c r="I14" s="7"/>
      <c r="J14" s="5">
        <v>26000</v>
      </c>
      <c r="K14" s="3"/>
      <c r="M14" s="26">
        <f t="shared" si="2"/>
        <v>-44545800</v>
      </c>
    </row>
    <row r="15" spans="1:13" x14ac:dyDescent="0.2">
      <c r="A15" s="14" t="s">
        <v>88</v>
      </c>
      <c r="B15" s="1" t="s">
        <v>89</v>
      </c>
      <c r="C15" s="7"/>
      <c r="D15" s="5"/>
      <c r="E15" s="3">
        <v>88742000</v>
      </c>
      <c r="F15" s="26">
        <v>66993000</v>
      </c>
      <c r="G15" s="26">
        <f t="shared" si="1"/>
        <v>21749000</v>
      </c>
      <c r="I15" s="7"/>
      <c r="J15" s="5"/>
      <c r="K15" s="3"/>
      <c r="M15" s="26">
        <f t="shared" si="2"/>
        <v>-88742000</v>
      </c>
    </row>
    <row r="16" spans="1:13" x14ac:dyDescent="0.2">
      <c r="A16" s="14" t="s">
        <v>23</v>
      </c>
      <c r="B16" s="1" t="s">
        <v>22</v>
      </c>
      <c r="C16" s="7"/>
      <c r="D16" s="5"/>
      <c r="E16" s="3">
        <v>8986215</v>
      </c>
      <c r="F16" s="26">
        <v>6180215</v>
      </c>
      <c r="G16" s="26">
        <f t="shared" si="1"/>
        <v>2806000</v>
      </c>
      <c r="I16" s="7"/>
      <c r="J16" s="5"/>
      <c r="K16" s="3"/>
      <c r="M16" s="26">
        <f t="shared" si="2"/>
        <v>-8986215</v>
      </c>
    </row>
    <row r="17" spans="1:14" x14ac:dyDescent="0.2">
      <c r="A17" s="14" t="s">
        <v>24</v>
      </c>
      <c r="B17" s="1" t="s">
        <v>25</v>
      </c>
      <c r="C17" s="7"/>
      <c r="D17" s="5"/>
      <c r="E17" s="3">
        <v>36022795</v>
      </c>
      <c r="F17" s="26">
        <v>35984792</v>
      </c>
      <c r="G17" s="26">
        <f t="shared" si="1"/>
        <v>38003</v>
      </c>
      <c r="I17" s="7"/>
      <c r="J17" s="5"/>
      <c r="K17" s="3"/>
      <c r="M17" s="26">
        <f t="shared" si="2"/>
        <v>-36022795</v>
      </c>
    </row>
    <row r="18" spans="1:14" x14ac:dyDescent="0.2">
      <c r="A18" s="14" t="s">
        <v>26</v>
      </c>
      <c r="B18" s="1" t="s">
        <v>11</v>
      </c>
      <c r="C18" s="7"/>
      <c r="D18" s="5"/>
      <c r="E18" s="3">
        <v>52141600</v>
      </c>
      <c r="F18" s="26">
        <v>52771600</v>
      </c>
      <c r="G18" s="26">
        <f t="shared" si="1"/>
        <v>-630000</v>
      </c>
      <c r="I18" s="7"/>
      <c r="J18" s="5"/>
      <c r="K18" s="3"/>
      <c r="M18" s="26">
        <f t="shared" si="2"/>
        <v>-52141600</v>
      </c>
    </row>
    <row r="19" spans="1:14" ht="13.5" thickBot="1" x14ac:dyDescent="0.25">
      <c r="A19" s="16" t="s">
        <v>27</v>
      </c>
      <c r="B19" s="2" t="s">
        <v>28</v>
      </c>
      <c r="C19" s="39"/>
      <c r="D19" s="40">
        <v>2550</v>
      </c>
      <c r="E19" s="41">
        <v>428400</v>
      </c>
      <c r="F19" s="26">
        <v>387600</v>
      </c>
      <c r="G19" s="26">
        <f t="shared" si="1"/>
        <v>40800</v>
      </c>
      <c r="I19" s="39"/>
      <c r="J19" s="40">
        <v>2550</v>
      </c>
      <c r="K19" s="41"/>
      <c r="M19" s="26">
        <f t="shared" si="2"/>
        <v>-428400</v>
      </c>
    </row>
    <row r="20" spans="1:14" ht="13.5" thickBot="1" x14ac:dyDescent="0.25">
      <c r="A20" s="47" t="s">
        <v>29</v>
      </c>
      <c r="B20" s="48" t="s">
        <v>30</v>
      </c>
      <c r="C20" s="13"/>
      <c r="D20" s="13"/>
      <c r="E20" s="49">
        <f>SUM(E12:E19)</f>
        <v>621990080</v>
      </c>
      <c r="F20" s="69">
        <f>SUM(F12:F19)</f>
        <v>476040107</v>
      </c>
      <c r="G20" s="69">
        <f t="shared" si="1"/>
        <v>145949973</v>
      </c>
      <c r="I20" s="13"/>
      <c r="J20" s="13"/>
      <c r="K20" s="49">
        <f>SUM(K12:K19)</f>
        <v>0</v>
      </c>
      <c r="M20" s="26">
        <f t="shared" si="2"/>
        <v>-621990080</v>
      </c>
      <c r="N20" s="19" t="s">
        <v>95</v>
      </c>
    </row>
    <row r="21" spans="1:14" x14ac:dyDescent="0.2">
      <c r="A21" s="61" t="s">
        <v>32</v>
      </c>
      <c r="B21" s="46" t="s">
        <v>7</v>
      </c>
      <c r="C21" s="8"/>
      <c r="D21" s="45"/>
      <c r="E21" s="62"/>
      <c r="F21" s="26"/>
      <c r="G21" s="26">
        <f t="shared" si="1"/>
        <v>0</v>
      </c>
      <c r="I21" s="8"/>
      <c r="J21" s="45"/>
      <c r="K21" s="62"/>
      <c r="M21" s="26">
        <f t="shared" si="2"/>
        <v>0</v>
      </c>
    </row>
    <row r="22" spans="1:14" x14ac:dyDescent="0.2">
      <c r="A22" s="15" t="s">
        <v>33</v>
      </c>
      <c r="B22" s="64" t="s">
        <v>34</v>
      </c>
      <c r="C22" s="24">
        <v>515</v>
      </c>
      <c r="D22" s="5">
        <v>172374</v>
      </c>
      <c r="E22" s="3">
        <f t="shared" ref="E22:E27" si="3">+C22*D22</f>
        <v>88772610</v>
      </c>
      <c r="F22" s="26">
        <v>89806854</v>
      </c>
      <c r="G22" s="26">
        <f t="shared" si="1"/>
        <v>-1034244</v>
      </c>
      <c r="I22" s="24">
        <v>525.29999999999995</v>
      </c>
      <c r="J22" s="5">
        <v>172374</v>
      </c>
      <c r="K22" s="3"/>
      <c r="M22" s="26">
        <f t="shared" si="2"/>
        <v>-88772610</v>
      </c>
    </row>
    <row r="23" spans="1:14" x14ac:dyDescent="0.2">
      <c r="A23" s="15" t="s">
        <v>35</v>
      </c>
      <c r="B23" s="6" t="s">
        <v>38</v>
      </c>
      <c r="C23" s="21">
        <v>49</v>
      </c>
      <c r="D23" s="8">
        <v>11460000</v>
      </c>
      <c r="E23" s="3">
        <f t="shared" si="3"/>
        <v>561540000</v>
      </c>
      <c r="F23" s="26">
        <v>421111600</v>
      </c>
      <c r="G23" s="26">
        <f t="shared" si="1"/>
        <v>140428400</v>
      </c>
      <c r="I23" s="21">
        <v>50.7</v>
      </c>
      <c r="J23" s="8">
        <v>10237000</v>
      </c>
      <c r="K23" s="10"/>
      <c r="M23" s="26">
        <f t="shared" si="2"/>
        <v>-561540000</v>
      </c>
    </row>
    <row r="24" spans="1:14" ht="25.5" x14ac:dyDescent="0.2">
      <c r="A24" s="15" t="s">
        <v>90</v>
      </c>
      <c r="B24" s="28" t="s">
        <v>84</v>
      </c>
      <c r="C24" s="22">
        <v>23</v>
      </c>
      <c r="D24" s="5">
        <v>956000</v>
      </c>
      <c r="E24" s="3">
        <f t="shared" si="3"/>
        <v>21988000</v>
      </c>
      <c r="F24" s="26">
        <v>15057000</v>
      </c>
      <c r="G24" s="26">
        <f t="shared" si="1"/>
        <v>6931000</v>
      </c>
      <c r="I24" s="22">
        <v>22</v>
      </c>
      <c r="J24" s="5">
        <v>869000</v>
      </c>
      <c r="K24" s="3"/>
      <c r="M24" s="26">
        <f t="shared" si="2"/>
        <v>-21988000</v>
      </c>
    </row>
    <row r="25" spans="1:14" x14ac:dyDescent="0.2">
      <c r="A25" s="15" t="s">
        <v>91</v>
      </c>
      <c r="B25" s="28" t="s">
        <v>85</v>
      </c>
      <c r="C25" s="22">
        <v>3</v>
      </c>
      <c r="D25" s="8">
        <v>3565000</v>
      </c>
      <c r="E25" s="3">
        <f t="shared" si="3"/>
        <v>10695000</v>
      </c>
      <c r="F25" s="26">
        <v>10696000</v>
      </c>
      <c r="G25" s="26">
        <f t="shared" si="1"/>
        <v>-1000</v>
      </c>
      <c r="I25" s="22">
        <v>3</v>
      </c>
      <c r="J25" s="8">
        <v>3241000</v>
      </c>
      <c r="K25" s="3"/>
      <c r="M25" s="26">
        <f t="shared" si="2"/>
        <v>-10695000</v>
      </c>
    </row>
    <row r="26" spans="1:14" ht="13.5" customHeight="1" x14ac:dyDescent="0.2">
      <c r="A26" s="15" t="s">
        <v>36</v>
      </c>
      <c r="B26" s="6" t="s">
        <v>37</v>
      </c>
      <c r="C26" s="22">
        <v>30</v>
      </c>
      <c r="D26" s="8">
        <v>5567000</v>
      </c>
      <c r="E26" s="3">
        <f t="shared" si="3"/>
        <v>167010000</v>
      </c>
      <c r="F26" s="26">
        <v>158040000</v>
      </c>
      <c r="G26" s="26">
        <f t="shared" si="1"/>
        <v>8970000</v>
      </c>
      <c r="I26" s="22">
        <v>30</v>
      </c>
      <c r="J26" s="8">
        <v>5268000</v>
      </c>
      <c r="K26" s="3"/>
      <c r="M26" s="26">
        <f t="shared" si="2"/>
        <v>-167010000</v>
      </c>
    </row>
    <row r="27" spans="1:14" ht="13.5" customHeight="1" thickBot="1" x14ac:dyDescent="0.25">
      <c r="A27" s="32" t="s">
        <v>39</v>
      </c>
      <c r="B27" s="50" t="s">
        <v>40</v>
      </c>
      <c r="C27" s="51">
        <v>2</v>
      </c>
      <c r="D27" s="40">
        <v>11460000</v>
      </c>
      <c r="E27" s="3">
        <f t="shared" si="3"/>
        <v>22920000</v>
      </c>
      <c r="F27" s="26">
        <v>16744000</v>
      </c>
      <c r="G27" s="26">
        <f t="shared" si="1"/>
        <v>6176000</v>
      </c>
      <c r="I27" s="51">
        <v>2</v>
      </c>
      <c r="J27" s="40">
        <v>10237000</v>
      </c>
      <c r="K27" s="41"/>
      <c r="M27" s="26">
        <f t="shared" si="2"/>
        <v>-22920000</v>
      </c>
    </row>
    <row r="28" spans="1:14" ht="13.5" customHeight="1" thickBot="1" x14ac:dyDescent="0.25">
      <c r="A28" s="47" t="s">
        <v>41</v>
      </c>
      <c r="B28" s="48" t="s">
        <v>42</v>
      </c>
      <c r="C28" s="13"/>
      <c r="D28" s="13"/>
      <c r="E28" s="49">
        <f>SUM(E21:E27)</f>
        <v>872925610</v>
      </c>
      <c r="F28" s="69">
        <f>SUM(F22:F27)</f>
        <v>711455454</v>
      </c>
      <c r="G28" s="69">
        <f t="shared" si="1"/>
        <v>161470156</v>
      </c>
      <c r="I28" s="13"/>
      <c r="J28" s="13"/>
      <c r="K28" s="49">
        <f>SUM(K21:K27)</f>
        <v>0</v>
      </c>
      <c r="M28" s="26">
        <f t="shared" si="2"/>
        <v>-872925610</v>
      </c>
    </row>
    <row r="29" spans="1:14" ht="13.5" customHeight="1" x14ac:dyDescent="0.2">
      <c r="A29" s="15" t="s">
        <v>43</v>
      </c>
      <c r="B29" s="6" t="s">
        <v>13</v>
      </c>
      <c r="C29" s="7"/>
      <c r="D29" s="5">
        <v>7855000</v>
      </c>
      <c r="E29" s="3">
        <v>25921500</v>
      </c>
      <c r="F29" s="26">
        <v>22586540</v>
      </c>
      <c r="G29" s="26">
        <f t="shared" si="1"/>
        <v>3334960</v>
      </c>
      <c r="I29" s="7">
        <v>24276000</v>
      </c>
      <c r="J29" s="5">
        <v>7140000</v>
      </c>
      <c r="K29" s="3"/>
      <c r="M29" s="26">
        <f t="shared" si="2"/>
        <v>-25921500</v>
      </c>
      <c r="N29" s="19" t="s">
        <v>95</v>
      </c>
    </row>
    <row r="30" spans="1:14" ht="12.75" customHeight="1" x14ac:dyDescent="0.2">
      <c r="A30" s="15" t="s">
        <v>92</v>
      </c>
      <c r="B30" s="6" t="s">
        <v>14</v>
      </c>
      <c r="C30" s="7"/>
      <c r="D30" s="5">
        <v>7270000</v>
      </c>
      <c r="E30" s="3">
        <v>42166000</v>
      </c>
      <c r="F30" s="26">
        <v>39266000</v>
      </c>
      <c r="G30" s="26">
        <f t="shared" si="1"/>
        <v>2900000</v>
      </c>
      <c r="H30" s="26">
        <f>SUM(E29:E30)</f>
        <v>68087500</v>
      </c>
      <c r="I30" s="7">
        <v>39266000</v>
      </c>
      <c r="J30" s="5">
        <v>6770000</v>
      </c>
      <c r="K30" s="3"/>
      <c r="M30" s="26">
        <f t="shared" si="2"/>
        <v>-42166000</v>
      </c>
    </row>
    <row r="31" spans="1:14" ht="12.75" customHeight="1" x14ac:dyDescent="0.2">
      <c r="A31" s="15" t="s">
        <v>93</v>
      </c>
      <c r="B31" s="6" t="s">
        <v>94</v>
      </c>
      <c r="C31" s="7">
        <v>5432</v>
      </c>
      <c r="D31" s="5">
        <v>5640</v>
      </c>
      <c r="E31" s="3">
        <f>+C31*D31</f>
        <v>30636480</v>
      </c>
      <c r="F31" s="26">
        <v>28545160</v>
      </c>
      <c r="G31" s="26">
        <f t="shared" si="1"/>
        <v>2091320</v>
      </c>
      <c r="H31" s="26"/>
      <c r="I31" s="7">
        <v>5432</v>
      </c>
      <c r="J31" s="5">
        <v>5255</v>
      </c>
      <c r="K31" s="3"/>
      <c r="M31" s="26">
        <f t="shared" si="2"/>
        <v>-30636480</v>
      </c>
    </row>
    <row r="32" spans="1:14" x14ac:dyDescent="0.2">
      <c r="A32" s="15" t="s">
        <v>44</v>
      </c>
      <c r="B32" s="6" t="s">
        <v>45</v>
      </c>
      <c r="C32" s="7">
        <v>193</v>
      </c>
      <c r="D32" s="5">
        <v>94500</v>
      </c>
      <c r="E32" s="3">
        <f>+C32*D32</f>
        <v>18238500</v>
      </c>
      <c r="F32" s="26">
        <v>10622400</v>
      </c>
      <c r="G32" s="26">
        <f t="shared" si="1"/>
        <v>7616100</v>
      </c>
      <c r="H32" s="26"/>
      <c r="I32" s="7">
        <v>162</v>
      </c>
      <c r="J32" s="5">
        <v>88520</v>
      </c>
      <c r="K32" s="3"/>
      <c r="M32" s="26">
        <f t="shared" si="2"/>
        <v>-18238500</v>
      </c>
    </row>
    <row r="33" spans="1:13" x14ac:dyDescent="0.2">
      <c r="A33" s="15" t="s">
        <v>46</v>
      </c>
      <c r="B33" s="6" t="s">
        <v>47</v>
      </c>
      <c r="C33" s="7"/>
      <c r="D33" s="5">
        <v>25000</v>
      </c>
      <c r="E33" s="3"/>
      <c r="F33" s="26">
        <v>25000</v>
      </c>
      <c r="G33" s="26">
        <f t="shared" si="1"/>
        <v>-25000</v>
      </c>
      <c r="I33" s="7">
        <v>0</v>
      </c>
      <c r="J33" s="5">
        <v>25000</v>
      </c>
      <c r="K33" s="3">
        <v>0</v>
      </c>
      <c r="M33" s="26">
        <f t="shared" si="2"/>
        <v>0</v>
      </c>
    </row>
    <row r="34" spans="1:13" x14ac:dyDescent="0.2">
      <c r="A34" s="15" t="s">
        <v>48</v>
      </c>
      <c r="B34" s="6" t="s">
        <v>49</v>
      </c>
      <c r="C34" s="7">
        <v>32</v>
      </c>
      <c r="D34" s="5">
        <v>714500</v>
      </c>
      <c r="E34" s="3">
        <f t="shared" ref="E34:E39" si="4">+C34*D34</f>
        <v>22864000</v>
      </c>
      <c r="F34" s="26">
        <v>9721500</v>
      </c>
      <c r="G34" s="26">
        <f t="shared" si="1"/>
        <v>13142500</v>
      </c>
      <c r="I34" s="7">
        <v>19</v>
      </c>
      <c r="J34" s="5">
        <v>648100</v>
      </c>
      <c r="K34" s="3"/>
      <c r="M34" s="26">
        <f t="shared" si="2"/>
        <v>-22864000</v>
      </c>
    </row>
    <row r="35" spans="1:13" x14ac:dyDescent="0.2">
      <c r="A35" s="15" t="s">
        <v>50</v>
      </c>
      <c r="B35" s="6" t="s">
        <v>51</v>
      </c>
      <c r="C35" s="7">
        <v>25</v>
      </c>
      <c r="D35" s="5">
        <v>404300</v>
      </c>
      <c r="E35" s="3">
        <f t="shared" si="4"/>
        <v>10107500</v>
      </c>
      <c r="F35" s="26">
        <v>7824600</v>
      </c>
      <c r="G35" s="26">
        <f t="shared" si="1"/>
        <v>2282900</v>
      </c>
      <c r="I35" s="7">
        <v>21</v>
      </c>
      <c r="J35" s="5">
        <v>372600</v>
      </c>
      <c r="K35" s="3"/>
      <c r="M35" s="26">
        <f t="shared" si="2"/>
        <v>-10107500</v>
      </c>
    </row>
    <row r="36" spans="1:13" x14ac:dyDescent="0.2">
      <c r="A36" s="15" t="s">
        <v>52</v>
      </c>
      <c r="B36" s="6" t="s">
        <v>53</v>
      </c>
      <c r="C36" s="7">
        <v>32</v>
      </c>
      <c r="D36" s="5">
        <v>409000</v>
      </c>
      <c r="E36" s="3">
        <f t="shared" si="4"/>
        <v>13088000</v>
      </c>
      <c r="F36" s="26">
        <v>13744800</v>
      </c>
      <c r="G36" s="26">
        <f t="shared" si="1"/>
        <v>-656800</v>
      </c>
      <c r="I36" s="7">
        <v>32</v>
      </c>
      <c r="J36" s="5">
        <v>381800</v>
      </c>
      <c r="K36" s="3"/>
      <c r="M36" s="26">
        <f t="shared" si="2"/>
        <v>-13088000</v>
      </c>
    </row>
    <row r="37" spans="1:13" ht="25.5" x14ac:dyDescent="0.2">
      <c r="A37" s="15" t="s">
        <v>54</v>
      </c>
      <c r="B37" s="28" t="s">
        <v>55</v>
      </c>
      <c r="C37" s="7">
        <v>1</v>
      </c>
      <c r="D37" s="5">
        <v>15250000</v>
      </c>
      <c r="E37" s="3">
        <f t="shared" si="4"/>
        <v>15250000</v>
      </c>
      <c r="F37" s="26">
        <v>14302600</v>
      </c>
      <c r="G37" s="26">
        <f t="shared" si="1"/>
        <v>947400</v>
      </c>
      <c r="I37" s="7">
        <v>1</v>
      </c>
      <c r="J37" s="5">
        <v>14302600</v>
      </c>
      <c r="K37" s="3"/>
      <c r="M37" s="26">
        <f t="shared" si="2"/>
        <v>-15250000</v>
      </c>
    </row>
    <row r="38" spans="1:13" x14ac:dyDescent="0.2">
      <c r="A38" s="15" t="s">
        <v>56</v>
      </c>
      <c r="B38" s="28" t="s">
        <v>57</v>
      </c>
      <c r="C38" s="7">
        <v>13</v>
      </c>
      <c r="D38" s="5">
        <v>1047000</v>
      </c>
      <c r="E38" s="3">
        <f t="shared" si="4"/>
        <v>13611000</v>
      </c>
      <c r="F38" s="26">
        <v>11878100</v>
      </c>
      <c r="G38" s="26">
        <f t="shared" si="1"/>
        <v>1732900</v>
      </c>
      <c r="I38" s="7">
        <v>13</v>
      </c>
      <c r="J38" s="5">
        <v>913700</v>
      </c>
      <c r="K38" s="3"/>
      <c r="M38" s="26">
        <f t="shared" si="2"/>
        <v>-13611000</v>
      </c>
    </row>
    <row r="39" spans="1:13" x14ac:dyDescent="0.2">
      <c r="A39" s="15" t="s">
        <v>58</v>
      </c>
      <c r="B39" s="28" t="s">
        <v>59</v>
      </c>
      <c r="C39" s="5">
        <v>5</v>
      </c>
      <c r="D39" s="5">
        <v>1047000</v>
      </c>
      <c r="E39" s="3">
        <f t="shared" si="4"/>
        <v>5235000</v>
      </c>
      <c r="F39" s="26">
        <v>4568500</v>
      </c>
      <c r="G39" s="26">
        <f t="shared" si="1"/>
        <v>666500</v>
      </c>
      <c r="H39" s="26">
        <f>SUM(E32:E39)</f>
        <v>98394000</v>
      </c>
      <c r="I39" s="5">
        <v>5</v>
      </c>
      <c r="J39" s="5">
        <v>913700</v>
      </c>
      <c r="K39" s="3"/>
      <c r="M39" s="26">
        <f t="shared" si="2"/>
        <v>-5235000</v>
      </c>
    </row>
    <row r="40" spans="1:13" x14ac:dyDescent="0.2">
      <c r="A40" s="63" t="s">
        <v>61</v>
      </c>
      <c r="B40" s="1" t="s">
        <v>16</v>
      </c>
      <c r="C40" s="24"/>
      <c r="D40" s="5"/>
      <c r="E40" s="35"/>
      <c r="F40" s="26"/>
      <c r="G40" s="26">
        <f t="shared" si="1"/>
        <v>0</v>
      </c>
      <c r="I40" s="24"/>
      <c r="J40" s="5"/>
      <c r="K40" s="35"/>
      <c r="M40" s="26">
        <f t="shared" si="2"/>
        <v>0</v>
      </c>
    </row>
    <row r="41" spans="1:13" x14ac:dyDescent="0.2">
      <c r="A41" s="63"/>
      <c r="B41" s="6" t="s">
        <v>62</v>
      </c>
      <c r="C41" s="24"/>
      <c r="D41" s="5"/>
      <c r="E41" s="35"/>
      <c r="F41" s="26"/>
      <c r="G41" s="26">
        <f t="shared" si="1"/>
        <v>0</v>
      </c>
      <c r="I41" s="24"/>
      <c r="J41" s="5"/>
      <c r="K41" s="35"/>
      <c r="M41" s="26">
        <f t="shared" si="2"/>
        <v>0</v>
      </c>
    </row>
    <row r="42" spans="1:13" x14ac:dyDescent="0.2">
      <c r="A42" s="63" t="s">
        <v>60</v>
      </c>
      <c r="B42" s="28" t="s">
        <v>63</v>
      </c>
      <c r="C42" s="24">
        <v>7</v>
      </c>
      <c r="D42" s="5">
        <v>11312000</v>
      </c>
      <c r="E42" s="3">
        <f>+C42*D42</f>
        <v>79184000</v>
      </c>
      <c r="F42" s="26">
        <v>68176000</v>
      </c>
      <c r="G42" s="26">
        <f t="shared" si="1"/>
        <v>11008000</v>
      </c>
      <c r="I42" s="24">
        <v>7</v>
      </c>
      <c r="J42" s="5">
        <v>10297000</v>
      </c>
      <c r="K42" s="35"/>
      <c r="M42" s="26">
        <f t="shared" si="2"/>
        <v>-79184000</v>
      </c>
    </row>
    <row r="43" spans="1:13" x14ac:dyDescent="0.2">
      <c r="A43" s="63" t="s">
        <v>64</v>
      </c>
      <c r="B43" s="28" t="s">
        <v>65</v>
      </c>
      <c r="C43" s="24">
        <v>20</v>
      </c>
      <c r="D43" s="5">
        <v>8538000</v>
      </c>
      <c r="E43" s="3">
        <f>+C43*D43</f>
        <v>170760000</v>
      </c>
      <c r="F43" s="26">
        <v>140889600</v>
      </c>
      <c r="G43" s="26">
        <f t="shared" si="1"/>
        <v>29870400</v>
      </c>
      <c r="I43" s="24">
        <v>20.399999999999999</v>
      </c>
      <c r="J43" s="5">
        <v>7338000</v>
      </c>
      <c r="K43" s="35"/>
      <c r="M43" s="26">
        <f t="shared" si="2"/>
        <v>-170760000</v>
      </c>
    </row>
    <row r="44" spans="1:13" x14ac:dyDescent="0.2">
      <c r="A44" s="32" t="s">
        <v>66</v>
      </c>
      <c r="B44" s="33" t="s">
        <v>17</v>
      </c>
      <c r="C44" s="36"/>
      <c r="D44" s="37"/>
      <c r="E44" s="3">
        <v>27642412</v>
      </c>
      <c r="F44" s="26">
        <v>31476155</v>
      </c>
      <c r="G44" s="26">
        <f t="shared" si="1"/>
        <v>-3833743</v>
      </c>
      <c r="H44" s="26"/>
      <c r="I44" s="36"/>
      <c r="J44" s="37"/>
      <c r="K44" s="3"/>
      <c r="M44" s="26">
        <f t="shared" si="2"/>
        <v>-27642412</v>
      </c>
    </row>
    <row r="45" spans="1:13" ht="29.25" customHeight="1" x14ac:dyDescent="0.2">
      <c r="A45" s="52" t="s">
        <v>67</v>
      </c>
      <c r="B45" s="25" t="s">
        <v>15</v>
      </c>
      <c r="C45" s="5"/>
      <c r="D45" s="1"/>
      <c r="E45" s="71"/>
      <c r="F45" s="26"/>
      <c r="G45" s="26">
        <f t="shared" si="1"/>
        <v>0</v>
      </c>
      <c r="I45" s="5"/>
      <c r="J45" s="1"/>
      <c r="K45" s="71"/>
      <c r="M45" s="26">
        <f t="shared" si="2"/>
        <v>0</v>
      </c>
    </row>
    <row r="46" spans="1:13" x14ac:dyDescent="0.2">
      <c r="A46" s="52" t="s">
        <v>68</v>
      </c>
      <c r="B46" s="6" t="s">
        <v>69</v>
      </c>
      <c r="C46" s="24">
        <v>24</v>
      </c>
      <c r="D46" s="8">
        <v>8675000</v>
      </c>
      <c r="E46" s="3">
        <f>+C46*D46</f>
        <v>208200000</v>
      </c>
      <c r="F46" s="26">
        <v>194780000</v>
      </c>
      <c r="G46" s="26">
        <f t="shared" si="1"/>
        <v>13420000</v>
      </c>
      <c r="H46" s="26"/>
      <c r="I46" s="24">
        <v>25</v>
      </c>
      <c r="J46" s="8">
        <v>7791200</v>
      </c>
      <c r="K46" s="10"/>
      <c r="M46" s="26">
        <f t="shared" si="2"/>
        <v>-208200000</v>
      </c>
    </row>
    <row r="47" spans="1:13" ht="13.5" thickBot="1" x14ac:dyDescent="0.25">
      <c r="A47" s="52" t="s">
        <v>70</v>
      </c>
      <c r="B47" s="2" t="s">
        <v>8</v>
      </c>
      <c r="C47" s="37"/>
      <c r="D47" s="37"/>
      <c r="E47" s="41">
        <v>98083863</v>
      </c>
      <c r="F47" s="26">
        <v>19679127</v>
      </c>
      <c r="G47" s="26">
        <f t="shared" si="1"/>
        <v>78404736</v>
      </c>
      <c r="I47" s="37"/>
      <c r="J47" s="37"/>
      <c r="K47" s="41"/>
      <c r="M47" s="26">
        <f t="shared" si="2"/>
        <v>-98083863</v>
      </c>
    </row>
    <row r="48" spans="1:13" ht="13.5" thickBot="1" x14ac:dyDescent="0.25">
      <c r="A48" s="56" t="s">
        <v>79</v>
      </c>
      <c r="B48" s="57" t="s">
        <v>80</v>
      </c>
      <c r="C48" s="58"/>
      <c r="D48" s="58"/>
      <c r="E48" s="11">
        <f>SUM(E29:E47)</f>
        <v>780988255</v>
      </c>
      <c r="F48" s="69">
        <f>SUM(F29:F47)</f>
        <v>618086082</v>
      </c>
      <c r="G48" s="69">
        <f t="shared" si="1"/>
        <v>162902173</v>
      </c>
      <c r="I48" s="58"/>
      <c r="J48" s="58"/>
      <c r="K48" s="11">
        <f>SUM(K29:K47)</f>
        <v>0</v>
      </c>
      <c r="M48" s="26">
        <f t="shared" si="2"/>
        <v>-780988255</v>
      </c>
    </row>
    <row r="49" spans="1:13" x14ac:dyDescent="0.2">
      <c r="A49" s="54" t="s">
        <v>71</v>
      </c>
      <c r="B49" s="9" t="s">
        <v>72</v>
      </c>
      <c r="C49" s="68">
        <v>32.94</v>
      </c>
      <c r="D49" s="55">
        <v>4400000</v>
      </c>
      <c r="E49" s="3">
        <f>+C49*D49</f>
        <v>144936000</v>
      </c>
      <c r="F49" s="26">
        <v>122468040</v>
      </c>
      <c r="G49" s="26">
        <f t="shared" si="1"/>
        <v>22467960</v>
      </c>
      <c r="I49" s="68">
        <v>31</v>
      </c>
      <c r="J49" s="55">
        <v>3924000</v>
      </c>
      <c r="K49" s="10"/>
      <c r="M49" s="26">
        <f t="shared" si="2"/>
        <v>-144936000</v>
      </c>
    </row>
    <row r="50" spans="1:13" x14ac:dyDescent="0.2">
      <c r="A50" s="52" t="s">
        <v>73</v>
      </c>
      <c r="B50" s="6" t="s">
        <v>74</v>
      </c>
      <c r="C50" s="24"/>
      <c r="D50" s="5"/>
      <c r="E50" s="3">
        <v>150532678</v>
      </c>
      <c r="F50" s="26">
        <v>115156240</v>
      </c>
      <c r="G50" s="26">
        <f t="shared" si="1"/>
        <v>35376438</v>
      </c>
      <c r="I50" s="24"/>
      <c r="J50" s="5"/>
      <c r="K50" s="3"/>
      <c r="M50" s="26">
        <f t="shared" si="2"/>
        <v>-150532678</v>
      </c>
    </row>
    <row r="51" spans="1:13" ht="13.5" thickBot="1" x14ac:dyDescent="0.25">
      <c r="A51" s="52" t="s">
        <v>75</v>
      </c>
      <c r="B51" s="50" t="s">
        <v>76</v>
      </c>
      <c r="C51" s="65">
        <v>5</v>
      </c>
      <c r="D51" s="40">
        <v>400</v>
      </c>
      <c r="E51" s="3">
        <f>+C51*D51</f>
        <v>2000</v>
      </c>
      <c r="F51" s="26">
        <v>18240</v>
      </c>
      <c r="G51" s="26">
        <f t="shared" si="1"/>
        <v>-16240</v>
      </c>
      <c r="I51" s="65">
        <v>64</v>
      </c>
      <c r="J51" s="40">
        <v>285</v>
      </c>
      <c r="K51" s="53"/>
      <c r="M51" s="26">
        <f t="shared" si="2"/>
        <v>-2000</v>
      </c>
    </row>
    <row r="52" spans="1:13" ht="13.5" thickBot="1" x14ac:dyDescent="0.25">
      <c r="A52" s="47" t="s">
        <v>77</v>
      </c>
      <c r="B52" s="66" t="s">
        <v>78</v>
      </c>
      <c r="C52" s="12"/>
      <c r="D52" s="13"/>
      <c r="E52" s="11">
        <f>SUM(E49:E51)</f>
        <v>295470678</v>
      </c>
      <c r="F52" s="69">
        <f>SUM(F49:F51)</f>
        <v>237642520</v>
      </c>
      <c r="G52" s="69">
        <f t="shared" si="1"/>
        <v>57828158</v>
      </c>
      <c r="I52" s="12"/>
      <c r="J52" s="13"/>
      <c r="K52" s="11">
        <f>SUM(K49:K51)</f>
        <v>0</v>
      </c>
      <c r="M52" s="26">
        <f t="shared" si="2"/>
        <v>-295470678</v>
      </c>
    </row>
    <row r="53" spans="1:13" ht="13.5" thickBot="1" x14ac:dyDescent="0.25">
      <c r="A53" s="52" t="s">
        <v>81</v>
      </c>
      <c r="B53" s="2" t="s">
        <v>86</v>
      </c>
      <c r="C53" s="40"/>
      <c r="D53" s="40">
        <v>2213</v>
      </c>
      <c r="E53" s="59">
        <v>41210486</v>
      </c>
      <c r="F53" s="26">
        <v>41708411</v>
      </c>
      <c r="G53" s="26">
        <f t="shared" si="1"/>
        <v>-497925</v>
      </c>
      <c r="I53" s="40"/>
      <c r="J53" s="40">
        <v>2213</v>
      </c>
      <c r="K53" s="59"/>
      <c r="M53" s="26">
        <f t="shared" si="2"/>
        <v>-41210486</v>
      </c>
    </row>
    <row r="54" spans="1:13" ht="13.5" thickBot="1" x14ac:dyDescent="0.25">
      <c r="A54" s="56" t="s">
        <v>83</v>
      </c>
      <c r="B54" s="60" t="s">
        <v>82</v>
      </c>
      <c r="C54" s="34"/>
      <c r="D54" s="34"/>
      <c r="E54" s="11">
        <f>SUM(E53:E53)</f>
        <v>41210486</v>
      </c>
      <c r="F54" s="69">
        <f>SUM(F53)</f>
        <v>41708411</v>
      </c>
      <c r="G54" s="69">
        <f t="shared" si="1"/>
        <v>-497925</v>
      </c>
      <c r="I54" s="34"/>
      <c r="J54" s="34"/>
      <c r="K54" s="11">
        <f>SUM(K53:K53)</f>
        <v>0</v>
      </c>
      <c r="M54" s="26">
        <f t="shared" si="2"/>
        <v>-41210486</v>
      </c>
    </row>
    <row r="55" spans="1:13" x14ac:dyDescent="0.2">
      <c r="E55" s="26">
        <f>+E20+E28+E48+E52+E54</f>
        <v>2612585109</v>
      </c>
      <c r="F55" s="26">
        <f>+F20+F28+F48+F52+F54</f>
        <v>2084932574</v>
      </c>
      <c r="G55" s="26">
        <f>+G20+G28+G48+G52+G54</f>
        <v>527652535</v>
      </c>
      <c r="K55" s="26">
        <f>+K20+K28+K48+K52+K54</f>
        <v>0</v>
      </c>
    </row>
    <row r="56" spans="1:13" x14ac:dyDescent="0.2">
      <c r="F56" s="26"/>
      <c r="G56" s="26">
        <f>+E55-F55</f>
        <v>527652535</v>
      </c>
    </row>
  </sheetData>
  <mergeCells count="6">
    <mergeCell ref="A3:E3"/>
    <mergeCell ref="I9:K9"/>
    <mergeCell ref="A4:K5"/>
    <mergeCell ref="A6:K6"/>
    <mergeCell ref="C9:E9"/>
    <mergeCell ref="A9:B10"/>
  </mergeCells>
  <phoneticPr fontId="4" type="noConversion"/>
  <printOptions horizontalCentered="1"/>
  <pageMargins left="0.59055118110236227" right="0.59055118110236227" top="0.19685039370078741" bottom="0.19685039370078741" header="0.51181102362204722" footer="0.51181102362204722"/>
  <pageSetup paperSize="8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BA08D-9107-4A87-88EC-8279A5DAB7EB}">
  <dimension ref="A3:K26"/>
  <sheetViews>
    <sheetView workbookViewId="0">
      <selection activeCell="H6" sqref="H6"/>
    </sheetView>
  </sheetViews>
  <sheetFormatPr defaultRowHeight="12.75" x14ac:dyDescent="0.2"/>
  <cols>
    <col min="1" max="1" width="19.28515625" customWidth="1"/>
    <col min="2" max="2" width="14.5703125" customWidth="1"/>
    <col min="3" max="3" width="9.42578125" customWidth="1"/>
    <col min="7" max="7" width="15.140625" customWidth="1"/>
    <col min="8" max="8" width="10.85546875" customWidth="1"/>
    <col min="9" max="9" width="10.42578125" customWidth="1"/>
    <col min="10" max="10" width="10.85546875" customWidth="1"/>
    <col min="11" max="11" width="10.42578125" customWidth="1"/>
  </cols>
  <sheetData>
    <row r="3" spans="1:11" x14ac:dyDescent="0.2">
      <c r="I3">
        <v>2550000</v>
      </c>
    </row>
    <row r="4" spans="1:11" x14ac:dyDescent="0.2">
      <c r="A4" t="s">
        <v>3</v>
      </c>
      <c r="B4">
        <v>2</v>
      </c>
      <c r="C4">
        <v>3</v>
      </c>
      <c r="D4">
        <v>4</v>
      </c>
      <c r="E4">
        <v>5</v>
      </c>
      <c r="F4">
        <v>6</v>
      </c>
      <c r="G4">
        <v>7</v>
      </c>
      <c r="H4">
        <v>8</v>
      </c>
      <c r="I4">
        <v>9</v>
      </c>
      <c r="J4">
        <v>10</v>
      </c>
    </row>
    <row r="5" spans="1:11" x14ac:dyDescent="0.2">
      <c r="G5" t="e">
        <f>SUM(C5/E5*6)</f>
        <v>#DIV/0!</v>
      </c>
    </row>
    <row r="6" spans="1:11" x14ac:dyDescent="0.2">
      <c r="A6" t="s">
        <v>4</v>
      </c>
      <c r="B6">
        <v>47</v>
      </c>
      <c r="C6">
        <v>61</v>
      </c>
      <c r="D6">
        <v>20</v>
      </c>
      <c r="E6">
        <v>32</v>
      </c>
      <c r="F6">
        <v>0.85</v>
      </c>
      <c r="G6" s="4">
        <f>SUM(C6/E6*F6)</f>
        <v>1.6203125</v>
      </c>
      <c r="H6" s="4">
        <f>SUM(B6/D6*G6)</f>
        <v>3.8077343750000003</v>
      </c>
      <c r="I6">
        <v>2550000</v>
      </c>
      <c r="J6">
        <f>SUM(I6*8/12)</f>
        <v>1700000</v>
      </c>
      <c r="K6">
        <f>SUM(H6*J6)</f>
        <v>6473148.4375000009</v>
      </c>
    </row>
    <row r="7" spans="1:11" x14ac:dyDescent="0.2">
      <c r="A7" t="s">
        <v>2</v>
      </c>
      <c r="B7">
        <v>529</v>
      </c>
      <c r="C7">
        <v>61</v>
      </c>
      <c r="D7">
        <v>17</v>
      </c>
      <c r="E7">
        <v>32</v>
      </c>
      <c r="F7">
        <v>0.85</v>
      </c>
      <c r="G7">
        <f t="shared" ref="G7:G26" si="0">SUM(C7/E7*F7)</f>
        <v>1.6203125</v>
      </c>
      <c r="H7">
        <f>SUM(B7/D7*G7)</f>
        <v>50.420312500000001</v>
      </c>
      <c r="I7">
        <v>2550000</v>
      </c>
      <c r="J7">
        <f t="shared" ref="J7:J26" si="1">SUM(I7*8/12)</f>
        <v>1700000</v>
      </c>
      <c r="K7">
        <f t="shared" ref="K7:K26" si="2">SUM(H7*J7)</f>
        <v>85714531.25</v>
      </c>
    </row>
    <row r="8" spans="1:11" x14ac:dyDescent="0.2">
      <c r="G8" t="e">
        <f t="shared" si="0"/>
        <v>#DIV/0!</v>
      </c>
      <c r="H8" t="e">
        <f t="shared" ref="H8:H26" si="3">SUM(B8/D8*G8)</f>
        <v>#DIV/0!</v>
      </c>
      <c r="I8">
        <v>2550000</v>
      </c>
      <c r="J8">
        <f t="shared" si="1"/>
        <v>1700000</v>
      </c>
      <c r="K8" t="e">
        <f t="shared" si="2"/>
        <v>#DIV/0!</v>
      </c>
    </row>
    <row r="9" spans="1:11" x14ac:dyDescent="0.2">
      <c r="G9" t="e">
        <f t="shared" si="0"/>
        <v>#DIV/0!</v>
      </c>
      <c r="H9" t="e">
        <f t="shared" si="3"/>
        <v>#DIV/0!</v>
      </c>
      <c r="I9">
        <v>2550000</v>
      </c>
      <c r="J9">
        <f t="shared" si="1"/>
        <v>1700000</v>
      </c>
      <c r="K9" t="e">
        <f t="shared" si="2"/>
        <v>#DIV/0!</v>
      </c>
    </row>
    <row r="10" spans="1:11" x14ac:dyDescent="0.2">
      <c r="G10" t="e">
        <f t="shared" si="0"/>
        <v>#DIV/0!</v>
      </c>
      <c r="H10" t="e">
        <f t="shared" si="3"/>
        <v>#DIV/0!</v>
      </c>
      <c r="I10">
        <v>2550000</v>
      </c>
      <c r="J10">
        <f t="shared" si="1"/>
        <v>1700000</v>
      </c>
      <c r="K10" t="e">
        <f t="shared" si="2"/>
        <v>#DIV/0!</v>
      </c>
    </row>
    <row r="11" spans="1:11" x14ac:dyDescent="0.2">
      <c r="G11" t="e">
        <f t="shared" si="0"/>
        <v>#DIV/0!</v>
      </c>
      <c r="H11" t="e">
        <f t="shared" si="3"/>
        <v>#DIV/0!</v>
      </c>
      <c r="I11">
        <v>2550000</v>
      </c>
      <c r="J11">
        <f t="shared" si="1"/>
        <v>1700000</v>
      </c>
      <c r="K11" t="e">
        <f t="shared" si="2"/>
        <v>#DIV/0!</v>
      </c>
    </row>
    <row r="12" spans="1:11" x14ac:dyDescent="0.2">
      <c r="G12" t="e">
        <f t="shared" si="0"/>
        <v>#DIV/0!</v>
      </c>
      <c r="H12" t="e">
        <f t="shared" si="3"/>
        <v>#DIV/0!</v>
      </c>
      <c r="I12">
        <v>2550000</v>
      </c>
      <c r="J12">
        <f t="shared" si="1"/>
        <v>1700000</v>
      </c>
      <c r="K12" t="e">
        <f t="shared" si="2"/>
        <v>#DIV/0!</v>
      </c>
    </row>
    <row r="13" spans="1:11" x14ac:dyDescent="0.2">
      <c r="G13" t="e">
        <f t="shared" si="0"/>
        <v>#DIV/0!</v>
      </c>
      <c r="H13" t="e">
        <f t="shared" si="3"/>
        <v>#DIV/0!</v>
      </c>
      <c r="J13">
        <f t="shared" si="1"/>
        <v>0</v>
      </c>
      <c r="K13" t="e">
        <f t="shared" si="2"/>
        <v>#DIV/0!</v>
      </c>
    </row>
    <row r="14" spans="1:11" x14ac:dyDescent="0.2">
      <c r="G14" t="e">
        <f t="shared" si="0"/>
        <v>#DIV/0!</v>
      </c>
      <c r="H14" t="e">
        <f t="shared" si="3"/>
        <v>#DIV/0!</v>
      </c>
      <c r="J14">
        <f t="shared" si="1"/>
        <v>0</v>
      </c>
      <c r="K14" t="e">
        <f t="shared" si="2"/>
        <v>#DIV/0!</v>
      </c>
    </row>
    <row r="15" spans="1:11" x14ac:dyDescent="0.2">
      <c r="G15" t="e">
        <f t="shared" si="0"/>
        <v>#DIV/0!</v>
      </c>
      <c r="H15" t="e">
        <f t="shared" si="3"/>
        <v>#DIV/0!</v>
      </c>
      <c r="J15">
        <f t="shared" si="1"/>
        <v>0</v>
      </c>
      <c r="K15" t="e">
        <f t="shared" si="2"/>
        <v>#DIV/0!</v>
      </c>
    </row>
    <row r="16" spans="1:11" x14ac:dyDescent="0.2">
      <c r="G16" t="e">
        <f t="shared" si="0"/>
        <v>#DIV/0!</v>
      </c>
      <c r="H16" t="e">
        <f t="shared" si="3"/>
        <v>#DIV/0!</v>
      </c>
      <c r="J16">
        <f t="shared" si="1"/>
        <v>0</v>
      </c>
      <c r="K16" t="e">
        <f t="shared" si="2"/>
        <v>#DIV/0!</v>
      </c>
    </row>
    <row r="17" spans="7:11" x14ac:dyDescent="0.2">
      <c r="G17" t="e">
        <f t="shared" si="0"/>
        <v>#DIV/0!</v>
      </c>
      <c r="H17" t="e">
        <f t="shared" si="3"/>
        <v>#DIV/0!</v>
      </c>
      <c r="J17">
        <f t="shared" si="1"/>
        <v>0</v>
      </c>
      <c r="K17" t="e">
        <f t="shared" si="2"/>
        <v>#DIV/0!</v>
      </c>
    </row>
    <row r="18" spans="7:11" x14ac:dyDescent="0.2">
      <c r="G18" t="e">
        <f t="shared" si="0"/>
        <v>#DIV/0!</v>
      </c>
      <c r="H18" t="e">
        <f t="shared" si="3"/>
        <v>#DIV/0!</v>
      </c>
      <c r="J18">
        <f t="shared" si="1"/>
        <v>0</v>
      </c>
      <c r="K18" t="e">
        <f t="shared" si="2"/>
        <v>#DIV/0!</v>
      </c>
    </row>
    <row r="19" spans="7:11" x14ac:dyDescent="0.2">
      <c r="G19" t="e">
        <f t="shared" si="0"/>
        <v>#DIV/0!</v>
      </c>
      <c r="H19" t="e">
        <f t="shared" si="3"/>
        <v>#DIV/0!</v>
      </c>
      <c r="J19">
        <f t="shared" si="1"/>
        <v>0</v>
      </c>
      <c r="K19" t="e">
        <f t="shared" si="2"/>
        <v>#DIV/0!</v>
      </c>
    </row>
    <row r="20" spans="7:11" x14ac:dyDescent="0.2">
      <c r="G20" t="e">
        <f t="shared" si="0"/>
        <v>#DIV/0!</v>
      </c>
      <c r="H20" t="e">
        <f t="shared" si="3"/>
        <v>#DIV/0!</v>
      </c>
      <c r="J20">
        <f t="shared" si="1"/>
        <v>0</v>
      </c>
      <c r="K20" t="e">
        <f t="shared" si="2"/>
        <v>#DIV/0!</v>
      </c>
    </row>
    <row r="21" spans="7:11" x14ac:dyDescent="0.2">
      <c r="G21" t="e">
        <f t="shared" si="0"/>
        <v>#DIV/0!</v>
      </c>
      <c r="H21" t="e">
        <f t="shared" si="3"/>
        <v>#DIV/0!</v>
      </c>
      <c r="J21">
        <f t="shared" si="1"/>
        <v>0</v>
      </c>
      <c r="K21" t="e">
        <f t="shared" si="2"/>
        <v>#DIV/0!</v>
      </c>
    </row>
    <row r="22" spans="7:11" x14ac:dyDescent="0.2">
      <c r="G22" t="e">
        <f t="shared" si="0"/>
        <v>#DIV/0!</v>
      </c>
      <c r="H22" t="e">
        <f t="shared" si="3"/>
        <v>#DIV/0!</v>
      </c>
      <c r="J22">
        <f t="shared" si="1"/>
        <v>0</v>
      </c>
      <c r="K22" t="e">
        <f t="shared" si="2"/>
        <v>#DIV/0!</v>
      </c>
    </row>
    <row r="23" spans="7:11" x14ac:dyDescent="0.2">
      <c r="G23" t="e">
        <f t="shared" si="0"/>
        <v>#DIV/0!</v>
      </c>
      <c r="H23" t="e">
        <f t="shared" si="3"/>
        <v>#DIV/0!</v>
      </c>
      <c r="J23">
        <f t="shared" si="1"/>
        <v>0</v>
      </c>
      <c r="K23" t="e">
        <f t="shared" si="2"/>
        <v>#DIV/0!</v>
      </c>
    </row>
    <row r="24" spans="7:11" x14ac:dyDescent="0.2">
      <c r="G24" t="e">
        <f t="shared" si="0"/>
        <v>#DIV/0!</v>
      </c>
      <c r="H24" t="e">
        <f t="shared" si="3"/>
        <v>#DIV/0!</v>
      </c>
      <c r="J24">
        <f t="shared" si="1"/>
        <v>0</v>
      </c>
      <c r="K24" t="e">
        <f t="shared" si="2"/>
        <v>#DIV/0!</v>
      </c>
    </row>
    <row r="25" spans="7:11" x14ac:dyDescent="0.2">
      <c r="G25" t="e">
        <f t="shared" si="0"/>
        <v>#DIV/0!</v>
      </c>
      <c r="H25" t="e">
        <f t="shared" si="3"/>
        <v>#DIV/0!</v>
      </c>
      <c r="J25">
        <f t="shared" si="1"/>
        <v>0</v>
      </c>
      <c r="K25" t="e">
        <f t="shared" si="2"/>
        <v>#DIV/0!</v>
      </c>
    </row>
    <row r="26" spans="7:11" x14ac:dyDescent="0.2">
      <c r="G26" t="e">
        <f t="shared" si="0"/>
        <v>#DIV/0!</v>
      </c>
      <c r="H26" t="e">
        <f t="shared" si="3"/>
        <v>#DIV/0!</v>
      </c>
      <c r="J26">
        <f t="shared" si="1"/>
        <v>0</v>
      </c>
      <c r="K26" t="e">
        <f t="shared" si="2"/>
        <v>#DIV/0!</v>
      </c>
    </row>
  </sheetData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0A59D-26B9-4465-8D8B-87BDC38C7D21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147258369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2026-01-26T10:29:27Z</cp:lastPrinted>
  <dcterms:created xsi:type="dcterms:W3CDTF">2004-12-28T16:59:00Z</dcterms:created>
  <dcterms:modified xsi:type="dcterms:W3CDTF">2026-01-27T14:09:39Z</dcterms:modified>
</cp:coreProperties>
</file>